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resupuesto mensual" sheetId="2" state="visible" r:id="rId4"/>
    <sheet name="Metas de ahorr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<sst xmlns="http://schemas.openxmlformats.org/spreadsheetml/2006/main" count="94" uniqueCount="86">
  <si>
    <t xml:space="preserve">Plantilla de presupuesto en pareja — Duovi</t>
  </si>
  <si>
    <t xml:space="preserve">Organicen su dinero juntos: ingresos, gastos, ahorro y cómo repartirlo de forma justa.</t>
  </si>
  <si>
    <t xml:space="preserve">Cómo usar la plantilla</t>
  </si>
  <si>
    <t xml:space="preserve">1. Completá los ingresos</t>
  </si>
  <si>
    <t xml:space="preserve">En la hoja 'Presupuesto mensual', escribí el ingreso de cada uno. La plantilla calcula sola el total y el % que aporta cada persona.</t>
  </si>
  <si>
    <t xml:space="preserve">2. Cargá los gastos</t>
  </si>
  <si>
    <t xml:space="preserve">Escribí lo PRESUPUESTADO por categoría (lo que planean gastar). Durante el mes, anotá lo REAL. La columna 'Diferencia' te avisa si se pasaron.</t>
  </si>
  <si>
    <t xml:space="preserve">3. Definí el ahorro</t>
  </si>
  <si>
    <t xml:space="preserve">Cargá cuánto quieren destinar a su fondo de emergencia y a cada meta.</t>
  </si>
  <si>
    <t xml:space="preserve">4. Miren el reparto</t>
  </si>
  <si>
    <t xml:space="preserve">Abajo verán cuánto le toca aportar a cada uno con el método 50/50 y con el proporcional a los ingresos. Elijan el que sientan más justo.</t>
  </si>
  <si>
    <t xml:space="preserve">5. Sigan sus metas</t>
  </si>
  <si>
    <t xml:space="preserve">En la hoja 'Metas de ahorro' cargan cada meta y ven el % de avance y cuántos meses faltan.</t>
  </si>
  <si>
    <t xml:space="preserve">Cómo leer los colores</t>
  </si>
  <si>
    <t xml:space="preserve">Celdas amarillas</t>
  </si>
  <si>
    <t xml:space="preserve">Son las que ustedes editan (montos, nombres, metas).</t>
  </si>
  <si>
    <t xml:space="preserve">Celdas blancas/grises</t>
  </si>
  <si>
    <t xml:space="preserve">Se calculan solas con fórmulas. No hace falta tocarlas.</t>
  </si>
  <si>
    <t xml:space="preserve">Consejo</t>
  </si>
  <si>
    <t xml:space="preserve">Reunión mensual</t>
  </si>
  <si>
    <t xml:space="preserve">Dedíquenle 15 minutos a fin de mes para revisar juntos 'Presupuesto vs Real'. Es lo que evita las peleas por dinero.</t>
  </si>
  <si>
    <t xml:space="preserve">Automatizarlo</t>
  </si>
  <si>
    <t xml:space="preserve">Si prefieren no llevarlo a mano, Duovi hace esto solo: registra los gastos, los divide por el método que elijan y sigue sus metas en tiempo real. duovi.com</t>
  </si>
  <si>
    <t xml:space="preserve">Presupuesto mensual en pareja</t>
  </si>
  <si>
    <t xml:space="preserve">Mes: ______________     ·     Celdas amarillas = editar   ·   blancas = automáticas</t>
  </si>
  <si>
    <t xml:space="preserve">1 · INGRESOS MENSUALES</t>
  </si>
  <si>
    <t xml:space="preserve">Ingreso — Persona A</t>
  </si>
  <si>
    <t xml:space="preserve">← escriban su nombre y su ingreso</t>
  </si>
  <si>
    <t xml:space="preserve">Ingreso — Persona B</t>
  </si>
  <si>
    <t xml:space="preserve">Ingreso total del hogar</t>
  </si>
  <si>
    <t xml:space="preserve">% aporte Persona A</t>
  </si>
  <si>
    <t xml:space="preserve">% aporte Persona B</t>
  </si>
  <si>
    <t xml:space="preserve">2 · GASTOS COMPARTIDOS</t>
  </si>
  <si>
    <t xml:space="preserve">Concepto</t>
  </si>
  <si>
    <t xml:space="preserve">Presupuestado</t>
  </si>
  <si>
    <t xml:space="preserve">Real</t>
  </si>
  <si>
    <t xml:space="preserve">Diferencia</t>
  </si>
  <si>
    <t xml:space="preserve">Gastos fijos</t>
  </si>
  <si>
    <t xml:space="preserve">Renta / hipoteca</t>
  </si>
  <si>
    <t xml:space="preserve">Servicios (luz, agua, gas)</t>
  </si>
  <si>
    <t xml:space="preserve">Internet y teléfono</t>
  </si>
  <si>
    <t xml:space="preserve">Transporte / gasolina</t>
  </si>
  <si>
    <t xml:space="preserve">Seguros</t>
  </si>
  <si>
    <t xml:space="preserve">Colegiaturas / créditos</t>
  </si>
  <si>
    <t xml:space="preserve">Gastos variables</t>
  </si>
  <si>
    <t xml:space="preserve">Súper y comida</t>
  </si>
  <si>
    <t xml:space="preserve">Comer fuera / delivery</t>
  </si>
  <si>
    <t xml:space="preserve">Salud y farmacia</t>
  </si>
  <si>
    <t xml:space="preserve">Entretenimiento / salidas</t>
  </si>
  <si>
    <t xml:space="preserve">Ropa y hogar</t>
  </si>
  <si>
    <t xml:space="preserve">Mascotas</t>
  </si>
  <si>
    <t xml:space="preserve">Otros</t>
  </si>
  <si>
    <t xml:space="preserve">Subtotal gastos compartidos</t>
  </si>
  <si>
    <t xml:space="preserve">3 · AHORRO Y METAS</t>
  </si>
  <si>
    <t xml:space="preserve">Fondo de emergencia</t>
  </si>
  <si>
    <t xml:space="preserve">Meta 1 (ej. viaje)</t>
  </si>
  <si>
    <t xml:space="preserve">Meta 2 (ej. enganche casa)</t>
  </si>
  <si>
    <t xml:space="preserve">Inversión / retiro</t>
  </si>
  <si>
    <t xml:space="preserve">Subtotal ahorro</t>
  </si>
  <si>
    <t xml:space="preserve">4 · GASTOS PERSONALES (fuera del reparto)</t>
  </si>
  <si>
    <t xml:space="preserve">Gastos personales — Persona A</t>
  </si>
  <si>
    <t xml:space="preserve">cada uno maneja lo suyo</t>
  </si>
  <si>
    <t xml:space="preserve">Gastos personales — Persona B</t>
  </si>
  <si>
    <t xml:space="preserve">5 · RESUMEN DEL MES</t>
  </si>
  <si>
    <t xml:space="preserve">(−) Gastos compartidos</t>
  </si>
  <si>
    <t xml:space="preserve">(−) Ahorro y metas</t>
  </si>
  <si>
    <t xml:space="preserve">(−) Gastos personales (A+B)</t>
  </si>
  <si>
    <t xml:space="preserve">Balance del mes (sobra / falta)</t>
  </si>
  <si>
    <t xml:space="preserve">Positivo = les sobra. Negativo = revisar gastos.</t>
  </si>
  <si>
    <t xml:space="preserve">6 · CÓMO REPARTIR LO COMPARTIDO</t>
  </si>
  <si>
    <t xml:space="preserve">Total a repartir (gastos + ahorro)</t>
  </si>
  <si>
    <t xml:space="preserve">Método 50/50 (mitades iguales)</t>
  </si>
  <si>
    <t xml:space="preserve">   Aporta Persona A</t>
  </si>
  <si>
    <t xml:space="preserve">   Aporta Persona B</t>
  </si>
  <si>
    <t xml:space="preserve">Método proporcional a los ingresos</t>
  </si>
  <si>
    <t xml:space="preserve">Metas de ahorro en pareja</t>
  </si>
  <si>
    <t xml:space="preserve">Cargá cada meta y su aporte mensual; el avance y los meses restantes se calculan solos.</t>
  </si>
  <si>
    <t xml:space="preserve">Meta</t>
  </si>
  <si>
    <t xml:space="preserve">Monto objetivo</t>
  </si>
  <si>
    <t xml:space="preserve">Ya ahorrado</t>
  </si>
  <si>
    <t xml:space="preserve">Aporte mensual</t>
  </si>
  <si>
    <t xml:space="preserve">Falta</t>
  </si>
  <si>
    <t xml:space="preserve">% avance</t>
  </si>
  <si>
    <t xml:space="preserve">Meses restantes</t>
  </si>
  <si>
    <t xml:space="preserve">Viaje a la playa</t>
  </si>
  <si>
    <t xml:space="preserve">Enganche departamento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</si>
</sst>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.0%"/>
    <numFmt numFmtId="167" formatCode="\$#,##0;[RED]&quot;($&quot;#,##0\)"/>
    <numFmt numFmtId="168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B4D"/>
      <name val="Arial"/>
      <family val="0"/>
      <charset val="1"/>
    </font>
    <font>
      <sz val="11"/>
      <color rgb="FF2E7D74"/>
      <name val="Arial"/>
      <family val="0"/>
      <charset val="1"/>
    </font>
    <font>
      <b val="true"/>
      <sz val="11"/>
      <color rgb="FF1F3B4D"/>
      <name val="Arial"/>
      <family val="0"/>
      <charset val="1"/>
    </font>
    <font>
      <b val="true"/>
      <sz val="10"/>
      <color rgb="FF1F3B4D"/>
      <name val="Arial"/>
      <family val="0"/>
      <charset val="1"/>
    </font>
    <font>
      <sz val="10"/>
      <color rgb="FF1F3B4D"/>
      <name val="Arial"/>
      <family val="0"/>
      <charset val="1"/>
    </font>
    <font>
      <b val="true"/>
      <sz val="15"/>
      <color rgb="FF1F3B4D"/>
      <name val="Arial"/>
      <family val="0"/>
      <charset val="1"/>
    </font>
    <font>
      <i val="true"/>
      <sz val="9"/>
      <color rgb="FF6B7A7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2E7D74"/>
      <name val="Arial"/>
      <family val="0"/>
      <charset val="1"/>
    </font>
    <font>
      <b val="true"/>
      <sz val="10"/>
      <color rgb="FF2E7D74"/>
      <name val="Arial"/>
      <family val="0"/>
      <charset val="1"/>
    </font>
    <font>
      <b val="true"/>
      <sz val="10"/>
      <color rgb="FFE8846B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AF1F3"/>
        <bgColor rgb="FFE3F0E4"/>
      </patternFill>
    </fill>
    <fill>
      <patternFill patternType="solid">
        <fgColor rgb="FF1F3B4D"/>
        <bgColor rgb="FF003366"/>
      </patternFill>
    </fill>
    <fill>
      <patternFill patternType="solid">
        <fgColor rgb="FFFFF3C4"/>
        <bgColor rgb="FFFFFF99"/>
      </patternFill>
    </fill>
    <fill>
      <patternFill patternType="solid">
        <fgColor rgb="FFE3F0E4"/>
        <bgColor rgb="FFEAF1F3"/>
      </patternFill>
    </fill>
    <fill>
      <patternFill patternType="solid">
        <fgColor rgb="FF2E7D74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A"/>
      <rgbColor rgb="FF9999FF"/>
      <rgbColor rgb="FF993366"/>
      <rgbColor rgb="FFFFF3C4"/>
      <rgbColor rgb="FFEAF1F3"/>
      <rgbColor rgb="FF660066"/>
      <rgbColor rgb="FFE8846B"/>
      <rgbColor rgb="FF0066CC"/>
      <rgbColor rgb="FFD3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0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74"/>
      <rgbColor rgb="FF003300"/>
      <rgbColor rgb="FF333300"/>
      <rgbColor rgb="FF993300"/>
      <rgbColor rgb="FF993366"/>
      <rgbColor rgb="FF333399"/>
      <rgbColor rgb="FF1F3B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8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</row>
    <row r="6" customFormat="false" ht="23.85" hidden="false" customHeight="false" outlineLevel="0" collapsed="false">
      <c r="B6" s="5" t="s">
        <v>3</v>
      </c>
      <c r="C6" s="6" t="s">
        <v>4</v>
      </c>
    </row>
    <row r="7" customFormat="false" ht="23.85" hidden="false" customHeight="false" outlineLevel="0" collapsed="false">
      <c r="B7" s="5" t="s">
        <v>5</v>
      </c>
      <c r="C7" s="6" t="s">
        <v>6</v>
      </c>
    </row>
    <row r="8" customFormat="false" ht="15" hidden="false" customHeight="false" outlineLevel="0" collapsed="false">
      <c r="B8" s="5" t="s">
        <v>7</v>
      </c>
      <c r="C8" s="6" t="s">
        <v>8</v>
      </c>
    </row>
    <row r="9" customFormat="false" ht="23.85" hidden="false" customHeight="false" outlineLevel="0" collapsed="false">
      <c r="B9" s="5" t="s">
        <v>9</v>
      </c>
      <c r="C9" s="6" t="s">
        <v>10</v>
      </c>
    </row>
    <row r="10" customFormat="false" ht="15" hidden="false" customHeight="false" outlineLevel="0" collapsed="false">
      <c r="B10" s="5" t="s">
        <v>11</v>
      </c>
      <c r="C10" s="6" t="s">
        <v>12</v>
      </c>
    </row>
    <row r="12" customFormat="false" ht="15" hidden="false" customHeight="false" outlineLevel="0" collapsed="false">
      <c r="B12" s="3" t="s">
        <v>13</v>
      </c>
      <c r="C12" s="4"/>
    </row>
    <row r="13" customFormat="false" ht="15" hidden="false" customHeight="false" outlineLevel="0" collapsed="false">
      <c r="B13" s="5" t="s">
        <v>14</v>
      </c>
      <c r="C13" s="6" t="s">
        <v>15</v>
      </c>
    </row>
    <row r="14" customFormat="false" ht="15" hidden="false" customHeight="false" outlineLevel="0" collapsed="false">
      <c r="B14" s="5" t="s">
        <v>16</v>
      </c>
      <c r="C14" s="6" t="s">
        <v>17</v>
      </c>
    </row>
    <row r="16" customFormat="false" ht="15" hidden="false" customHeight="false" outlineLevel="0" collapsed="false">
      <c r="B16" s="3" t="s">
        <v>18</v>
      </c>
      <c r="C16" s="4"/>
    </row>
    <row r="17" customFormat="false" ht="23.85" hidden="false" customHeight="false" outlineLevel="0" collapsed="false">
      <c r="B17" s="5" t="s">
        <v>19</v>
      </c>
      <c r="C17" s="6" t="s">
        <v>20</v>
      </c>
    </row>
    <row r="18" customFormat="false" ht="23.85" hidden="false" customHeight="false" outlineLevel="0" collapsed="false">
      <c r="B18" s="5" t="s">
        <v>21</v>
      </c>
      <c r="C18" s="6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5" min="3" style="0" width="15"/>
    <col collapsed="false" customWidth="true" hidden="false" outlineLevel="0" max="6" min="6" style="0" width="2"/>
  </cols>
  <sheetData>
    <row r="2" customFormat="false" ht="18.55" hidden="false" customHeight="true" outlineLevel="0" collapsed="false">
      <c r="B2" s="7" t="s">
        <v>23</v>
      </c>
      <c r="C2" s="7"/>
      <c r="D2" s="7"/>
      <c r="E2" s="7"/>
    </row>
    <row r="3" customFormat="false" ht="15" hidden="false" customHeight="false" outlineLevel="0" collapsed="false">
      <c r="B3" s="8" t="s">
        <v>24</v>
      </c>
      <c r="C3" s="8"/>
      <c r="D3" s="8"/>
      <c r="E3" s="8"/>
    </row>
    <row r="5" customFormat="false" ht="15" hidden="false" customHeight="true" outlineLevel="0" collapsed="false">
      <c r="B5" s="9" t="s">
        <v>25</v>
      </c>
      <c r="C5" s="9"/>
      <c r="D5" s="9"/>
      <c r="E5" s="9"/>
    </row>
    <row r="6" customFormat="false" ht="32.8" hidden="false" customHeight="false" outlineLevel="0" collapsed="false">
      <c r="B6" s="10" t="s">
        <v>26</v>
      </c>
      <c r="C6" s="11" t="n">
        <v>18000</v>
      </c>
      <c r="E6" s="12" t="s">
        <v>27</v>
      </c>
    </row>
    <row r="7" customFormat="false" ht="15" hidden="false" customHeight="false" outlineLevel="0" collapsed="false">
      <c r="B7" s="10" t="s">
        <v>28</v>
      </c>
      <c r="C7" s="11" t="n">
        <v>30000</v>
      </c>
    </row>
    <row r="8" customFormat="false" ht="15" hidden="false" customHeight="false" outlineLevel="0" collapsed="false">
      <c r="B8" s="13" t="s">
        <v>29</v>
      </c>
      <c r="C8" s="14" t="n">
        <f aca="false">C6+C7</f>
        <v>48000</v>
      </c>
    </row>
    <row r="9" customFormat="false" ht="15" hidden="false" customHeight="false" outlineLevel="0" collapsed="false">
      <c r="B9" s="10" t="s">
        <v>30</v>
      </c>
      <c r="C9" s="15" t="n">
        <f aca="false">C6/C8</f>
        <v>0.375</v>
      </c>
    </row>
    <row r="10" customFormat="false" ht="15" hidden="false" customHeight="false" outlineLevel="0" collapsed="false">
      <c r="B10" s="10" t="s">
        <v>31</v>
      </c>
      <c r="C10" s="15" t="n">
        <f aca="false">C7/C8</f>
        <v>0.625</v>
      </c>
    </row>
    <row r="12" customFormat="false" ht="15" hidden="false" customHeight="true" outlineLevel="0" collapsed="false">
      <c r="B12" s="9" t="s">
        <v>32</v>
      </c>
      <c r="C12" s="9"/>
      <c r="D12" s="9"/>
      <c r="E12" s="9"/>
    </row>
    <row r="13" customFormat="false" ht="15" hidden="false" customHeight="false" outlineLevel="0" collapsed="false">
      <c r="B13" s="16" t="s">
        <v>33</v>
      </c>
      <c r="C13" s="17" t="s">
        <v>34</v>
      </c>
      <c r="D13" s="17" t="s">
        <v>35</v>
      </c>
      <c r="E13" s="17" t="s">
        <v>36</v>
      </c>
    </row>
    <row r="14" customFormat="false" ht="15" hidden="false" customHeight="false" outlineLevel="0" collapsed="false">
      <c r="B14" s="18" t="s">
        <v>37</v>
      </c>
    </row>
    <row r="15" customFormat="false" ht="15" hidden="false" customHeight="false" outlineLevel="0" collapsed="false">
      <c r="B15" s="10" t="s">
        <v>38</v>
      </c>
      <c r="C15" s="11" t="n">
        <v>12000</v>
      </c>
      <c r="D15" s="11"/>
      <c r="E15" s="19" t="n">
        <f aca="false">C15-D15</f>
        <v>12000</v>
      </c>
    </row>
    <row r="16" customFormat="false" ht="15" hidden="false" customHeight="false" outlineLevel="0" collapsed="false">
      <c r="B16" s="10" t="s">
        <v>39</v>
      </c>
      <c r="C16" s="11" t="n">
        <v>2200</v>
      </c>
      <c r="D16" s="11"/>
      <c r="E16" s="19" t="n">
        <f aca="false">C16-D16</f>
        <v>2200</v>
      </c>
    </row>
    <row r="17" customFormat="false" ht="15" hidden="false" customHeight="false" outlineLevel="0" collapsed="false">
      <c r="B17" s="10" t="s">
        <v>40</v>
      </c>
      <c r="C17" s="11" t="n">
        <v>900</v>
      </c>
      <c r="D17" s="11"/>
      <c r="E17" s="19" t="n">
        <f aca="false">C17-D17</f>
        <v>900</v>
      </c>
    </row>
    <row r="18" customFormat="false" ht="15" hidden="false" customHeight="false" outlineLevel="0" collapsed="false">
      <c r="B18" s="10" t="s">
        <v>41</v>
      </c>
      <c r="C18" s="11" t="n">
        <v>2500</v>
      </c>
      <c r="D18" s="11"/>
      <c r="E18" s="19" t="n">
        <f aca="false">C18-D18</f>
        <v>2500</v>
      </c>
    </row>
    <row r="19" customFormat="false" ht="15" hidden="false" customHeight="false" outlineLevel="0" collapsed="false">
      <c r="B19" s="10" t="s">
        <v>42</v>
      </c>
      <c r="C19" s="11" t="n">
        <v>800</v>
      </c>
      <c r="D19" s="11"/>
      <c r="E19" s="19" t="n">
        <f aca="false">C19-D19</f>
        <v>800</v>
      </c>
    </row>
    <row r="20" customFormat="false" ht="15" hidden="false" customHeight="false" outlineLevel="0" collapsed="false">
      <c r="B20" s="10" t="s">
        <v>43</v>
      </c>
      <c r="C20" s="11" t="n">
        <v>0</v>
      </c>
      <c r="D20" s="11"/>
      <c r="E20" s="19" t="n">
        <f aca="false">C20-D20</f>
        <v>0</v>
      </c>
    </row>
    <row r="21" customFormat="false" ht="15" hidden="false" customHeight="false" outlineLevel="0" collapsed="false">
      <c r="B21" s="18" t="s">
        <v>44</v>
      </c>
    </row>
    <row r="22" customFormat="false" ht="15" hidden="false" customHeight="false" outlineLevel="0" collapsed="false">
      <c r="B22" s="10" t="s">
        <v>45</v>
      </c>
      <c r="C22" s="11" t="n">
        <v>6000</v>
      </c>
      <c r="D22" s="11"/>
      <c r="E22" s="19" t="n">
        <f aca="false">C22-D22</f>
        <v>6000</v>
      </c>
    </row>
    <row r="23" customFormat="false" ht="15" hidden="false" customHeight="false" outlineLevel="0" collapsed="false">
      <c r="B23" s="10" t="s">
        <v>46</v>
      </c>
      <c r="C23" s="11" t="n">
        <v>2000</v>
      </c>
      <c r="D23" s="11"/>
      <c r="E23" s="19" t="n">
        <f aca="false">C23-D23</f>
        <v>2000</v>
      </c>
    </row>
    <row r="24" customFormat="false" ht="15" hidden="false" customHeight="false" outlineLevel="0" collapsed="false">
      <c r="B24" s="10" t="s">
        <v>47</v>
      </c>
      <c r="C24" s="11" t="n">
        <v>800</v>
      </c>
      <c r="D24" s="11"/>
      <c r="E24" s="19" t="n">
        <f aca="false">C24-D24</f>
        <v>800</v>
      </c>
    </row>
    <row r="25" customFormat="false" ht="15" hidden="false" customHeight="false" outlineLevel="0" collapsed="false">
      <c r="B25" s="10" t="s">
        <v>48</v>
      </c>
      <c r="C25" s="11" t="n">
        <v>1500</v>
      </c>
      <c r="D25" s="11"/>
      <c r="E25" s="19" t="n">
        <f aca="false">C25-D25</f>
        <v>1500</v>
      </c>
    </row>
    <row r="26" customFormat="false" ht="15" hidden="false" customHeight="false" outlineLevel="0" collapsed="false">
      <c r="B26" s="10" t="s">
        <v>49</v>
      </c>
      <c r="C26" s="11" t="n">
        <v>1000</v>
      </c>
      <c r="D26" s="11"/>
      <c r="E26" s="19" t="n">
        <f aca="false">C26-D26</f>
        <v>1000</v>
      </c>
    </row>
    <row r="27" customFormat="false" ht="15" hidden="false" customHeight="false" outlineLevel="0" collapsed="false">
      <c r="B27" s="10" t="s">
        <v>50</v>
      </c>
      <c r="C27" s="11" t="n">
        <v>0</v>
      </c>
      <c r="D27" s="11"/>
      <c r="E27" s="19" t="n">
        <f aca="false">C27-D27</f>
        <v>0</v>
      </c>
    </row>
    <row r="28" customFormat="false" ht="15" hidden="false" customHeight="false" outlineLevel="0" collapsed="false">
      <c r="B28" s="10" t="s">
        <v>51</v>
      </c>
      <c r="C28" s="11" t="n">
        <v>500</v>
      </c>
      <c r="D28" s="11"/>
      <c r="E28" s="19" t="n">
        <f aca="false">C28-D28</f>
        <v>500</v>
      </c>
    </row>
    <row r="29" customFormat="false" ht="15" hidden="false" customHeight="false" outlineLevel="0" collapsed="false">
      <c r="B29" s="13" t="s">
        <v>52</v>
      </c>
      <c r="C29" s="14" t="n">
        <f aca="false">SUM(C15:C20)+SUM(C22:C28)</f>
        <v>30200</v>
      </c>
      <c r="D29" s="14" t="n">
        <f aca="false">SUM(D15:D20)+SUM(D22:D28)</f>
        <v>0</v>
      </c>
      <c r="E29" s="20" t="n">
        <f aca="false">C29-D29</f>
        <v>30200</v>
      </c>
    </row>
    <row r="31" customFormat="false" ht="15" hidden="false" customHeight="true" outlineLevel="0" collapsed="false">
      <c r="B31" s="9" t="s">
        <v>53</v>
      </c>
      <c r="C31" s="9"/>
      <c r="D31" s="9"/>
      <c r="E31" s="9"/>
    </row>
    <row r="32" customFormat="false" ht="15" hidden="false" customHeight="false" outlineLevel="0" collapsed="false">
      <c r="B32" s="16" t="s">
        <v>33</v>
      </c>
      <c r="C32" s="17" t="s">
        <v>34</v>
      </c>
      <c r="D32" s="17" t="s">
        <v>35</v>
      </c>
      <c r="E32" s="17" t="s">
        <v>36</v>
      </c>
    </row>
    <row r="33" customFormat="false" ht="15" hidden="false" customHeight="false" outlineLevel="0" collapsed="false">
      <c r="B33" s="10" t="s">
        <v>54</v>
      </c>
      <c r="C33" s="11" t="n">
        <v>2000</v>
      </c>
      <c r="D33" s="11"/>
      <c r="E33" s="19" t="n">
        <f aca="false">C33-D33</f>
        <v>2000</v>
      </c>
    </row>
    <row r="34" customFormat="false" ht="15" hidden="false" customHeight="false" outlineLevel="0" collapsed="false">
      <c r="B34" s="10" t="s">
        <v>55</v>
      </c>
      <c r="C34" s="11" t="n">
        <v>1500</v>
      </c>
      <c r="D34" s="11"/>
      <c r="E34" s="19" t="n">
        <f aca="false">C34-D34</f>
        <v>1500</v>
      </c>
    </row>
    <row r="35" customFormat="false" ht="15" hidden="false" customHeight="false" outlineLevel="0" collapsed="false">
      <c r="B35" s="10" t="s">
        <v>56</v>
      </c>
      <c r="C35" s="11" t="n">
        <v>2000</v>
      </c>
      <c r="D35" s="11"/>
      <c r="E35" s="19" t="n">
        <f aca="false">C35-D35</f>
        <v>2000</v>
      </c>
    </row>
    <row r="36" customFormat="false" ht="15" hidden="false" customHeight="false" outlineLevel="0" collapsed="false">
      <c r="B36" s="10" t="s">
        <v>57</v>
      </c>
      <c r="C36" s="11" t="n">
        <v>0</v>
      </c>
      <c r="D36" s="11"/>
      <c r="E36" s="19" t="n">
        <f aca="false">C36-D36</f>
        <v>0</v>
      </c>
    </row>
    <row r="37" customFormat="false" ht="15" hidden="false" customHeight="false" outlineLevel="0" collapsed="false">
      <c r="B37" s="13" t="s">
        <v>58</v>
      </c>
      <c r="C37" s="14" t="n">
        <f aca="false">SUM(C33:C36)</f>
        <v>5500</v>
      </c>
      <c r="D37" s="14" t="n">
        <f aca="false">SUM(D33:D36)</f>
        <v>0</v>
      </c>
      <c r="E37" s="20" t="n">
        <f aca="false">C37-D37</f>
        <v>5500</v>
      </c>
    </row>
    <row r="39" customFormat="false" ht="15" hidden="false" customHeight="true" outlineLevel="0" collapsed="false">
      <c r="B39" s="9" t="s">
        <v>59</v>
      </c>
      <c r="C39" s="9"/>
      <c r="D39" s="9"/>
      <c r="E39" s="9"/>
    </row>
    <row r="40" customFormat="false" ht="22.35" hidden="false" customHeight="false" outlineLevel="0" collapsed="false">
      <c r="B40" s="10" t="s">
        <v>60</v>
      </c>
      <c r="C40" s="11" t="n">
        <v>2000</v>
      </c>
      <c r="E40" s="12" t="s">
        <v>61</v>
      </c>
    </row>
    <row r="41" customFormat="false" ht="15" hidden="false" customHeight="false" outlineLevel="0" collapsed="false">
      <c r="B41" s="10" t="s">
        <v>62</v>
      </c>
      <c r="C41" s="11" t="n">
        <v>2500</v>
      </c>
    </row>
    <row r="43" customFormat="false" ht="15" hidden="false" customHeight="true" outlineLevel="0" collapsed="false">
      <c r="B43" s="9" t="s">
        <v>63</v>
      </c>
      <c r="C43" s="9"/>
      <c r="D43" s="9"/>
      <c r="E43" s="9"/>
    </row>
    <row r="44" customFormat="false" ht="15" hidden="false" customHeight="false" outlineLevel="0" collapsed="false">
      <c r="B44" s="10" t="s">
        <v>29</v>
      </c>
      <c r="C44" s="21" t="n">
        <f aca="false">C8</f>
        <v>48000</v>
      </c>
    </row>
    <row r="45" customFormat="false" ht="15" hidden="false" customHeight="false" outlineLevel="0" collapsed="false">
      <c r="B45" s="10" t="s">
        <v>64</v>
      </c>
      <c r="C45" s="21" t="n">
        <f aca="false">-C29</f>
        <v>-30200</v>
      </c>
    </row>
    <row r="46" customFormat="false" ht="15" hidden="false" customHeight="false" outlineLevel="0" collapsed="false">
      <c r="B46" s="10" t="s">
        <v>65</v>
      </c>
      <c r="C46" s="21" t="n">
        <f aca="false">-C37</f>
        <v>-5500</v>
      </c>
    </row>
    <row r="47" customFormat="false" ht="15" hidden="false" customHeight="false" outlineLevel="0" collapsed="false">
      <c r="B47" s="10" t="s">
        <v>66</v>
      </c>
      <c r="C47" s="21" t="n">
        <f aca="false">-(C40+C41)</f>
        <v>-4500</v>
      </c>
    </row>
    <row r="48" customFormat="false" ht="32.8" hidden="false" customHeight="false" outlineLevel="0" collapsed="false">
      <c r="B48" s="22" t="s">
        <v>67</v>
      </c>
      <c r="C48" s="23" t="n">
        <f aca="false">C8-C29-C37-(C40+C41)</f>
        <v>7800</v>
      </c>
      <c r="E48" s="12" t="s">
        <v>68</v>
      </c>
    </row>
    <row r="50" customFormat="false" ht="15" hidden="false" customHeight="true" outlineLevel="0" collapsed="false">
      <c r="B50" s="9" t="s">
        <v>69</v>
      </c>
      <c r="C50" s="9"/>
      <c r="D50" s="9"/>
      <c r="E50" s="9"/>
    </row>
    <row r="51" customFormat="false" ht="15" hidden="false" customHeight="false" outlineLevel="0" collapsed="false">
      <c r="B51" s="13" t="s">
        <v>70</v>
      </c>
      <c r="C51" s="14" t="n">
        <f aca="false">C29+C37</f>
        <v>35700</v>
      </c>
    </row>
    <row r="52" customFormat="false" ht="15" hidden="false" customHeight="false" outlineLevel="0" collapsed="false">
      <c r="B52" s="24" t="s">
        <v>71</v>
      </c>
    </row>
    <row r="53" customFormat="false" ht="15" hidden="false" customHeight="false" outlineLevel="0" collapsed="false">
      <c r="B53" s="10" t="s">
        <v>72</v>
      </c>
      <c r="C53" s="21" t="n">
        <f aca="false">C51/2</f>
        <v>17850</v>
      </c>
    </row>
    <row r="54" customFormat="false" ht="15" hidden="false" customHeight="false" outlineLevel="0" collapsed="false">
      <c r="B54" s="10" t="s">
        <v>73</v>
      </c>
      <c r="C54" s="21" t="n">
        <f aca="false">C51/2</f>
        <v>17850</v>
      </c>
    </row>
    <row r="55" customFormat="false" ht="15" hidden="false" customHeight="false" outlineLevel="0" collapsed="false">
      <c r="B55" s="25" t="s">
        <v>74</v>
      </c>
    </row>
    <row r="56" customFormat="false" ht="15" hidden="false" customHeight="false" outlineLevel="0" collapsed="false">
      <c r="B56" s="10" t="s">
        <v>72</v>
      </c>
      <c r="C56" s="21" t="n">
        <f aca="false">C51*C9</f>
        <v>13387.5</v>
      </c>
    </row>
    <row r="57" customFormat="false" ht="15" hidden="false" customHeight="false" outlineLevel="0" collapsed="false">
      <c r="B57" s="10" t="s">
        <v>73</v>
      </c>
      <c r="C57" s="21" t="n">
        <f aca="false">C51*C10</f>
        <v>22312.5</v>
      </c>
    </row>
  </sheetData>
  <mergeCells count="8">
    <mergeCell ref="B2:E2"/>
    <mergeCell ref="B3:E3"/>
    <mergeCell ref="B5:E5"/>
    <mergeCell ref="B12:E12"/>
    <mergeCell ref="B31:E31"/>
    <mergeCell ref="B39:E39"/>
    <mergeCell ref="B43:E43"/>
    <mergeCell ref="B50:E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5" min="3" style="0" width="16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4"/>
  </cols>
  <sheetData>
    <row r="2" customFormat="false" ht="18.55" hidden="false" customHeight="true" outlineLevel="0" collapsed="false">
      <c r="B2" s="7" t="s">
        <v>75</v>
      </c>
      <c r="C2" s="7"/>
      <c r="D2" s="7"/>
      <c r="E2" s="7"/>
      <c r="F2" s="7"/>
      <c r="G2" s="7"/>
      <c r="H2" s="7"/>
    </row>
    <row r="3" customFormat="false" ht="15" hidden="false" customHeight="false" outlineLevel="0" collapsed="false">
      <c r="B3" s="8" t="s">
        <v>76</v>
      </c>
      <c r="C3" s="8"/>
      <c r="D3" s="8"/>
      <c r="E3" s="8"/>
      <c r="F3" s="8"/>
      <c r="G3" s="8"/>
      <c r="H3" s="8"/>
    </row>
    <row r="5" customFormat="false" ht="15" hidden="false" customHeight="false" outlineLevel="0" collapsed="false">
      <c r="B5" s="17" t="s">
        <v>77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 t="s">
        <v>83</v>
      </c>
    </row>
    <row r="6" customFormat="false" ht="15" hidden="false" customHeight="false" outlineLevel="0" collapsed="false">
      <c r="B6" s="26" t="s">
        <v>84</v>
      </c>
      <c r="C6" s="11" t="n">
        <v>30000</v>
      </c>
      <c r="D6" s="11" t="n">
        <v>8000</v>
      </c>
      <c r="E6" s="11" t="n">
        <v>1500</v>
      </c>
      <c r="F6" s="21" t="n">
        <f aca="false">IF(C6="","",MAX(C6-D6,0))</f>
        <v>22000</v>
      </c>
      <c r="G6" s="27" t="n">
        <f aca="false">IF(C6="","",D6/C6)</f>
        <v>0.266666666666667</v>
      </c>
      <c r="H6" s="28" t="n">
        <f aca="false">IF(OR(E6="",E6=0,F6=""),"",ROUNDUP(F6/E6,0))</f>
        <v>15</v>
      </c>
    </row>
    <row r="7" customFormat="false" ht="15" hidden="false" customHeight="false" outlineLevel="0" collapsed="false">
      <c r="B7" s="26" t="s">
        <v>85</v>
      </c>
      <c r="C7" s="11" t="n">
        <v>150000</v>
      </c>
      <c r="D7" s="11" t="n">
        <v>20000</v>
      </c>
      <c r="E7" s="11" t="n">
        <v>2000</v>
      </c>
      <c r="F7" s="21" t="n">
        <f aca="false">IF(C7="","",MAX(C7-D7,0))</f>
        <v>130000</v>
      </c>
      <c r="G7" s="27" t="n">
        <f aca="false">IF(C7="","",D7/C7)</f>
        <v>0.133333333333333</v>
      </c>
      <c r="H7" s="28" t="n">
        <f aca="false">IF(OR(E7="",E7=0,F7=""),"",ROUNDUP(F7/E7,0))</f>
        <v>65</v>
      </c>
    </row>
    <row r="8" customFormat="false" ht="15" hidden="false" customHeight="false" outlineLevel="0" collapsed="false">
      <c r="B8" s="26" t="s">
        <v>54</v>
      </c>
      <c r="C8" s="11" t="n">
        <v>60000</v>
      </c>
      <c r="D8" s="11" t="n">
        <v>15000</v>
      </c>
      <c r="E8" s="11" t="n">
        <v>2000</v>
      </c>
      <c r="F8" s="21" t="n">
        <f aca="false">IF(C8="","",MAX(C8-D8,0))</f>
        <v>45000</v>
      </c>
      <c r="G8" s="27" t="n">
        <f aca="false">IF(C8="","",D8/C8)</f>
        <v>0.25</v>
      </c>
      <c r="H8" s="28" t="n">
        <f aca="false">IF(OR(E8="",E8=0,F8=""),"",ROUNDUP(F8/E8,0))</f>
        <v>23</v>
      </c>
    </row>
    <row r="9" customFormat="false" ht="15" hidden="false" customHeight="false" outlineLevel="0" collapsed="false">
      <c r="B9" s="26"/>
      <c r="C9" s="11"/>
      <c r="D9" s="11"/>
      <c r="E9" s="11"/>
      <c r="F9" s="21" t="str">
        <f aca="false">IF(C9="","",MAX(C9-D9,0))</f>
        <v/>
      </c>
      <c r="G9" s="27" t="str">
        <f aca="false">IF(C9="","",D9/C9)</f>
        <v/>
      </c>
      <c r="H9" s="28" t="str">
        <f aca="false">IF(OR(E9="",E9=0,F9=""),"",ROUNDUP(F9/E9,0))</f>
        <v/>
      </c>
    </row>
    <row r="10" customFormat="false" ht="15" hidden="false" customHeight="false" outlineLevel="0" collapsed="false">
      <c r="B10" s="26"/>
      <c r="C10" s="11"/>
      <c r="D10" s="11"/>
      <c r="E10" s="11"/>
      <c r="F10" s="21" t="str">
        <f aca="false">IF(C10="","",MAX(C10-D10,0))</f>
        <v/>
      </c>
      <c r="G10" s="27" t="str">
        <f aca="false">IF(C10="","",D10/C10)</f>
        <v/>
      </c>
      <c r="H10" s="28" t="str">
        <f aca="false">IF(OR(E10="",E10=0,F10=""),"",ROUNDUP(F10/E10,0))</f>
        <v/>
      </c>
    </row>
  </sheetData>
  <mergeCells count="2">
    <mergeCell ref="B2:H2"/>
    <mergeCell ref="B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2026-07-11T15:04:01Z</dcterms:created>
  <dc:creator>openpyxl</dc:creator>
  <dc:description/>
  <dc:language>en-US</dc:language>
  <cp:lastModifiedBy/>
  <dcterms:modified xsi:type="dcterms:W3CDTF">2026-07-11T15:04:01Z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